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490" tabRatio="500" activeTab="0"/>
  </bookViews>
  <sheets>
    <sheet name="1기 회계현황" sheetId="1" r:id="rId1"/>
    <sheet name="2기 회계현황" sheetId="2" r:id="rId2"/>
  </sheets>
  <definedNames/>
  <calcPr calcId="145621"/>
</workbook>
</file>

<file path=xl/sharedStrings.xml><?xml version="1.0" encoding="utf-8"?>
<sst xmlns="http://schemas.openxmlformats.org/spreadsheetml/2006/main" count="52" uniqueCount="26">
  <si>
    <t>교재,재료비</t>
  </si>
  <si>
    <t>창의미술</t>
  </si>
  <si>
    <t>수강인원</t>
  </si>
  <si>
    <t>방송댄스</t>
  </si>
  <si>
    <t>로봇제작</t>
  </si>
  <si>
    <t>항공과학</t>
  </si>
  <si>
    <t>아동요리</t>
  </si>
  <si>
    <t>독서토론</t>
  </si>
  <si>
    <t>배드민턴</t>
  </si>
  <si>
    <t>음악줄넘기</t>
  </si>
  <si>
    <t>2/4분기</t>
  </si>
  <si>
    <t>2022학년도 웃터골초등학교 방과후학교 1기 회계현황(수익자부담)</t>
  </si>
  <si>
    <t>2022학년도 웃터골초등학교 방과후학교 2기 회계현황(수익자부담)</t>
  </si>
  <si>
    <t>2022.06.07기준</t>
  </si>
  <si>
    <t>2022.07.22기준</t>
  </si>
  <si>
    <t>강좌명</t>
  </si>
  <si>
    <t>컴퓨터</t>
  </si>
  <si>
    <t>강사료</t>
  </si>
  <si>
    <t>합계</t>
  </si>
  <si>
    <t>코딩</t>
  </si>
  <si>
    <t>영어</t>
  </si>
  <si>
    <t>수용비</t>
  </si>
  <si>
    <t>비고</t>
  </si>
  <si>
    <t>NO.</t>
  </si>
  <si>
    <t>-</t>
  </si>
  <si>
    <t>바둑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</si>
</sst>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3">
    <font>
      <sz val="11"/>
      <color rgb="FF000000"/>
      <name val="돋움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b/>
      <sz val="11"/>
      <color rgb="FF000000"/>
      <name val="돋움"/>
      <family val="2"/>
    </font>
    <font>
      <b/>
      <sz val="10"/>
      <color rgb="FF000000"/>
      <name val="돋움"/>
      <family val="2"/>
    </font>
    <font>
      <sz val="12"/>
      <color rgb="FF000000"/>
      <name val="맑은 고딕"/>
      <family val="2"/>
    </font>
    <font>
      <sz val="11"/>
      <color rgb="FF000000"/>
      <name val="맑은 고딕"/>
      <family val="2"/>
    </font>
    <font>
      <sz val="9"/>
      <color rgb="FF000000"/>
      <name val="굴림"/>
      <family val="2"/>
    </font>
    <font>
      <b/>
      <sz val="10"/>
      <color rgb="FF000000"/>
      <name val="맑은 고딕"/>
      <family val="2"/>
    </font>
    <font>
      <sz val="10"/>
      <color rgb="FF000000"/>
      <name val="맑은 고딕"/>
      <family val="2"/>
    </font>
    <font>
      <b/>
      <sz val="11"/>
      <color rgb="FF000000"/>
      <name val="맑은 고딕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1" fontId="2" fillId="0" borderId="1" xfId="0" applyNumberFormat="1" applyFont="1" applyFill="1" applyBorder="1" applyAlignment="1" applyProtection="1">
      <alignment vertical="center"/>
      <protection/>
    </xf>
    <xf numFmtId="41" fontId="2" fillId="0" borderId="2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41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2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right" vertical="center" wrapText="1"/>
    </xf>
    <xf numFmtId="41" fontId="5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right" vertical="center" wrapText="1"/>
    </xf>
    <xf numFmtId="41" fontId="0" fillId="0" borderId="10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right" vertical="center" wrapText="1"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left" vertical="center" inden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0" fontId="5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21" xfId="0" applyNumberFormat="1" applyFont="1" applyFill="1" applyBorder="1" applyAlignment="1" applyProtection="1">
      <alignment horizontal="left" vertical="center" inden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8"/>
  <sheetViews>
    <sheetView tabSelected="1" zoomScaleSheetLayoutView="75" workbookViewId="0" topLeftCell="A1">
      <selection activeCell="I29" sqref="I29"/>
    </sheetView>
  </sheetViews>
  <sheetFormatPr defaultColWidth="8.88671875" defaultRowHeight="13.5"/>
  <cols>
    <col min="1" max="1" width="8.88671875" style="1" bestFit="1" customWidth="1"/>
    <col min="3" max="3" width="8.88671875" style="1" bestFit="1" customWidth="1"/>
    <col min="4" max="4" width="12.3359375" style="1" customWidth="1"/>
    <col min="5" max="5" width="9.10546875" style="1" bestFit="1" customWidth="1"/>
    <col min="6" max="6" width="11.6640625" style="1" customWidth="1"/>
    <col min="7" max="7" width="23.4453125" style="1" customWidth="1"/>
    <col min="10" max="10" width="10.10546875" style="1" bestFit="1" customWidth="1"/>
  </cols>
  <sheetData>
    <row r="1" spans="1:8" ht="13.5">
      <c r="A1" s="42" t="s">
        <v>11</v>
      </c>
      <c r="B1" s="43"/>
      <c r="C1" s="43"/>
      <c r="D1" s="43"/>
      <c r="E1" s="43"/>
      <c r="F1" s="43"/>
      <c r="G1" s="43"/>
      <c r="H1" s="44"/>
    </row>
    <row r="2" spans="1:8" ht="13.5">
      <c r="A2" s="45"/>
      <c r="B2" s="46"/>
      <c r="C2" s="46"/>
      <c r="D2" s="46"/>
      <c r="E2" s="46"/>
      <c r="F2" s="46"/>
      <c r="G2" s="46"/>
      <c r="H2" s="47"/>
    </row>
    <row r="3" spans="1:8" ht="13.5">
      <c r="A3" s="48"/>
      <c r="B3" s="49"/>
      <c r="C3" s="49"/>
      <c r="D3" s="49"/>
      <c r="E3" s="49"/>
      <c r="F3" s="49"/>
      <c r="G3" s="49"/>
      <c r="H3" s="50"/>
    </row>
    <row r="4" spans="1:8" ht="17.8">
      <c r="A4" s="51" t="s">
        <v>10</v>
      </c>
      <c r="B4" s="52"/>
      <c r="C4" s="52"/>
      <c r="D4" s="52"/>
      <c r="E4" s="53" t="s">
        <v>13</v>
      </c>
      <c r="F4" s="52"/>
      <c r="G4" s="52"/>
      <c r="H4" s="54"/>
    </row>
    <row r="5" spans="1:8" ht="18.2">
      <c r="A5" s="32" t="s">
        <v>23</v>
      </c>
      <c r="B5" s="33" t="s">
        <v>15</v>
      </c>
      <c r="C5" s="33" t="s">
        <v>2</v>
      </c>
      <c r="D5" s="33" t="s">
        <v>17</v>
      </c>
      <c r="E5" s="33" t="s">
        <v>21</v>
      </c>
      <c r="F5" s="33" t="s">
        <v>0</v>
      </c>
      <c r="G5" s="33" t="s">
        <v>18</v>
      </c>
      <c r="H5" s="34" t="s">
        <v>22</v>
      </c>
    </row>
    <row r="6" spans="1:8" ht="17.8">
      <c r="A6" s="35">
        <v>1</v>
      </c>
      <c r="B6" s="16" t="s">
        <v>25</v>
      </c>
      <c r="C6" s="4">
        <v>21</v>
      </c>
      <c r="D6" s="27">
        <f>1069690-48900</f>
        <v>1020790</v>
      </c>
      <c r="E6" s="40">
        <f>24060-1100</f>
        <v>22960</v>
      </c>
      <c r="F6" s="28">
        <v>210000</v>
      </c>
      <c r="G6" s="3">
        <f>SUM(D6:F6)</f>
        <v>1253750</v>
      </c>
      <c r="H6" s="35"/>
    </row>
    <row r="7" spans="1:8" ht="17.8">
      <c r="A7" s="35">
        <v>2</v>
      </c>
      <c r="B7" s="20" t="s">
        <v>3</v>
      </c>
      <c r="C7" s="4">
        <v>32</v>
      </c>
      <c r="D7" s="27">
        <f>1638180-146700</f>
        <v>1491480</v>
      </c>
      <c r="E7" s="40">
        <f>36820-3300</f>
        <v>33520</v>
      </c>
      <c r="F7" s="28">
        <v>0</v>
      </c>
      <c r="G7" s="3">
        <f aca="true" t="shared" si="0" ref="G7:G17">SUM(D7:F7)</f>
        <v>1525000</v>
      </c>
      <c r="H7" s="35"/>
    </row>
    <row r="8" spans="1:8" ht="17.8">
      <c r="A8" s="35">
        <v>3</v>
      </c>
      <c r="B8" s="20" t="s">
        <v>8</v>
      </c>
      <c r="C8" s="4">
        <v>47</v>
      </c>
      <c r="D8" s="27">
        <v>2298300</v>
      </c>
      <c r="E8" s="40">
        <v>51700</v>
      </c>
      <c r="F8" s="28"/>
      <c r="G8" s="3">
        <f t="shared" si="0"/>
        <v>2350000</v>
      </c>
      <c r="H8" s="35"/>
    </row>
    <row r="9" spans="1:8" ht="17.8">
      <c r="A9" s="35">
        <v>4</v>
      </c>
      <c r="B9" s="20" t="s">
        <v>16</v>
      </c>
      <c r="C9" s="4">
        <v>30</v>
      </c>
      <c r="D9" s="27">
        <f>1497580-97800</f>
        <v>1399780</v>
      </c>
      <c r="E9" s="40">
        <f>33670-2200</f>
        <v>31470</v>
      </c>
      <c r="F9" s="28">
        <v>230000</v>
      </c>
      <c r="G9" s="3">
        <f t="shared" si="0"/>
        <v>1661250</v>
      </c>
      <c r="H9" s="35"/>
    </row>
    <row r="10" spans="1:8" ht="17.8">
      <c r="A10" s="35">
        <v>5</v>
      </c>
      <c r="B10" s="20" t="s">
        <v>20</v>
      </c>
      <c r="C10" s="4">
        <v>38</v>
      </c>
      <c r="D10" s="27">
        <f>2934640-156000</f>
        <v>2778640</v>
      </c>
      <c r="E10" s="40">
        <f>75360-4000</f>
        <v>71360</v>
      </c>
      <c r="F10" s="25"/>
      <c r="G10" s="3">
        <f t="shared" si="0"/>
        <v>2850000</v>
      </c>
      <c r="H10" s="35"/>
    </row>
    <row r="11" spans="1:8" ht="17.8">
      <c r="A11" s="35">
        <v>6</v>
      </c>
      <c r="B11" s="20" t="s">
        <v>4</v>
      </c>
      <c r="C11" s="4">
        <v>34</v>
      </c>
      <c r="D11" s="27">
        <f>1687050-48900</f>
        <v>1638150</v>
      </c>
      <c r="E11" s="40">
        <f>37950-1100</f>
        <v>36850</v>
      </c>
      <c r="F11" s="25">
        <f>2450000-70000</f>
        <v>2380000</v>
      </c>
      <c r="G11" s="3">
        <f t="shared" si="0"/>
        <v>4055000</v>
      </c>
      <c r="H11" s="35"/>
    </row>
    <row r="12" spans="1:8" ht="17.8">
      <c r="A12" s="35">
        <v>7</v>
      </c>
      <c r="B12" s="20" t="s">
        <v>1</v>
      </c>
      <c r="C12" s="4">
        <v>19</v>
      </c>
      <c r="D12" s="27">
        <f>1172000-58600</f>
        <v>1113400</v>
      </c>
      <c r="E12" s="40">
        <f>28000-1400</f>
        <v>26600</v>
      </c>
      <c r="F12" s="25"/>
      <c r="G12" s="3">
        <f t="shared" si="0"/>
        <v>1140000</v>
      </c>
      <c r="H12" s="35"/>
    </row>
    <row r="13" spans="1:8" ht="17.8">
      <c r="A13" s="35">
        <v>8</v>
      </c>
      <c r="B13" s="20" t="s">
        <v>19</v>
      </c>
      <c r="C13" s="4">
        <v>16</v>
      </c>
      <c r="D13" s="27">
        <f>819080-48900</f>
        <v>770180</v>
      </c>
      <c r="E13" s="40">
        <f>18420-1100</f>
        <v>17320</v>
      </c>
      <c r="F13" s="25">
        <f>663000-39000</f>
        <v>624000</v>
      </c>
      <c r="G13" s="3">
        <f t="shared" si="0"/>
        <v>1411500</v>
      </c>
      <c r="H13" s="35"/>
    </row>
    <row r="14" spans="1:8" ht="17.8">
      <c r="A14" s="35">
        <v>9</v>
      </c>
      <c r="B14" s="20" t="s">
        <v>9</v>
      </c>
      <c r="C14" s="4">
        <v>39</v>
      </c>
      <c r="D14" s="27">
        <f>1956000-48900</f>
        <v>1907100</v>
      </c>
      <c r="E14" s="40">
        <f>44000-1100</f>
        <v>42900</v>
      </c>
      <c r="F14" s="25"/>
      <c r="G14" s="3">
        <f t="shared" si="0"/>
        <v>1950000</v>
      </c>
      <c r="H14" s="35"/>
    </row>
    <row r="15" spans="1:8" ht="17.8">
      <c r="A15" s="35">
        <v>10</v>
      </c>
      <c r="B15" s="20" t="s">
        <v>5</v>
      </c>
      <c r="C15" s="4">
        <v>30</v>
      </c>
      <c r="D15" s="27">
        <f>1540380-140590</f>
        <v>1399790</v>
      </c>
      <c r="E15" s="40">
        <f>34620-3160</f>
        <v>31460</v>
      </c>
      <c r="F15" s="25">
        <f>1452000-132000</f>
        <v>1320000</v>
      </c>
      <c r="G15" s="3">
        <f t="shared" si="0"/>
        <v>2751250</v>
      </c>
      <c r="H15" s="35"/>
    </row>
    <row r="16" spans="1:8" ht="17.8">
      <c r="A16" s="35">
        <v>11</v>
      </c>
      <c r="B16" s="25" t="s">
        <v>7</v>
      </c>
      <c r="C16" s="29">
        <v>17</v>
      </c>
      <c r="D16" s="30">
        <f>708730-39100</f>
        <v>669630</v>
      </c>
      <c r="E16" s="41">
        <f>16270-900</f>
        <v>15370</v>
      </c>
      <c r="F16" s="25">
        <f>232000-12000</f>
        <v>220000</v>
      </c>
      <c r="G16" s="3">
        <f t="shared" si="0"/>
        <v>905000</v>
      </c>
      <c r="H16" s="35"/>
    </row>
    <row r="17" spans="1:8" ht="17.8">
      <c r="A17" s="35">
        <v>12</v>
      </c>
      <c r="B17" s="25" t="s">
        <v>6</v>
      </c>
      <c r="C17" s="29">
        <v>31</v>
      </c>
      <c r="D17" s="27">
        <f>1860600-117200</f>
        <v>1743400</v>
      </c>
      <c r="E17" s="40">
        <f>44400-2800</f>
        <v>41600</v>
      </c>
      <c r="F17" s="25">
        <f>1848000-112000</f>
        <v>1736000</v>
      </c>
      <c r="G17" s="3">
        <f t="shared" si="0"/>
        <v>3521000</v>
      </c>
      <c r="H17" s="35"/>
    </row>
    <row r="18" spans="1:10" ht="17.8">
      <c r="A18" s="57" t="s">
        <v>18</v>
      </c>
      <c r="B18" s="57"/>
      <c r="C18" s="5">
        <f>SUM(C6:C17)</f>
        <v>354</v>
      </c>
      <c r="D18" s="27">
        <f>SUM(D6:D17)</f>
        <v>18230640</v>
      </c>
      <c r="E18" s="36">
        <f>SUM(E6:E17)</f>
        <v>423110</v>
      </c>
      <c r="F18" s="37">
        <f>SUM(F6:F17)</f>
        <v>6720000</v>
      </c>
      <c r="G18" s="37">
        <f>SUM(G6:G17)</f>
        <v>25373750</v>
      </c>
      <c r="H18" s="35"/>
      <c r="J18" s="6"/>
    </row>
  </sheetData>
  <mergeCells count="4">
    <mergeCell ref="A1:H3"/>
    <mergeCell ref="A4:D4"/>
    <mergeCell ref="E4:H4"/>
    <mergeCell ref="A18:B18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J18"/>
  <sheetViews>
    <sheetView zoomScaleSheetLayoutView="75" workbookViewId="0" topLeftCell="A1">
      <selection activeCell="B36" sqref="B36"/>
    </sheetView>
  </sheetViews>
  <sheetFormatPr defaultColWidth="8.88671875" defaultRowHeight="13.5"/>
  <cols>
    <col min="1" max="1" width="8.88671875" style="1" bestFit="1" customWidth="1"/>
    <col min="3" max="3" width="8.88671875" style="1" bestFit="1" customWidth="1"/>
    <col min="4" max="4" width="12.3359375" style="1" customWidth="1"/>
    <col min="5" max="5" width="9.10546875" style="1" bestFit="1" customWidth="1"/>
    <col min="6" max="6" width="11.6640625" style="1" customWidth="1"/>
    <col min="7" max="7" width="23.4453125" style="1" customWidth="1"/>
    <col min="10" max="10" width="10.10546875" style="1" bestFit="1" customWidth="1"/>
  </cols>
  <sheetData>
    <row r="1" spans="1:8" ht="13.5">
      <c r="A1" s="42" t="s">
        <v>12</v>
      </c>
      <c r="B1" s="43"/>
      <c r="C1" s="43"/>
      <c r="D1" s="43"/>
      <c r="E1" s="43"/>
      <c r="F1" s="43"/>
      <c r="G1" s="43"/>
      <c r="H1" s="44"/>
    </row>
    <row r="2" spans="1:8" ht="13.5">
      <c r="A2" s="45"/>
      <c r="B2" s="46"/>
      <c r="C2" s="46"/>
      <c r="D2" s="46"/>
      <c r="E2" s="46"/>
      <c r="F2" s="46"/>
      <c r="G2" s="46"/>
      <c r="H2" s="47"/>
    </row>
    <row r="3" spans="1:8" ht="13.5">
      <c r="A3" s="48"/>
      <c r="B3" s="49"/>
      <c r="C3" s="49"/>
      <c r="D3" s="49"/>
      <c r="E3" s="49"/>
      <c r="F3" s="49"/>
      <c r="G3" s="49"/>
      <c r="H3" s="50"/>
    </row>
    <row r="4" spans="1:8" ht="17.8">
      <c r="A4" s="51" t="s">
        <v>10</v>
      </c>
      <c r="B4" s="52"/>
      <c r="C4" s="52"/>
      <c r="D4" s="52"/>
      <c r="E4" s="53" t="s">
        <v>14</v>
      </c>
      <c r="F4" s="52"/>
      <c r="G4" s="52"/>
      <c r="H4" s="54"/>
    </row>
    <row r="5" spans="1:8" ht="18.95">
      <c r="A5" s="7" t="s">
        <v>23</v>
      </c>
      <c r="B5" s="8" t="s">
        <v>15</v>
      </c>
      <c r="C5" s="8" t="s">
        <v>2</v>
      </c>
      <c r="D5" s="8" t="s">
        <v>17</v>
      </c>
      <c r="E5" s="8" t="s">
        <v>21</v>
      </c>
      <c r="F5" s="8" t="s">
        <v>0</v>
      </c>
      <c r="G5" s="8" t="s">
        <v>18</v>
      </c>
      <c r="H5" s="9" t="s">
        <v>22</v>
      </c>
    </row>
    <row r="6" spans="1:8" ht="18.55">
      <c r="A6" s="10">
        <v>1</v>
      </c>
      <c r="B6" s="16" t="s">
        <v>25</v>
      </c>
      <c r="C6" s="5">
        <v>24</v>
      </c>
      <c r="D6" s="17">
        <v>1094640</v>
      </c>
      <c r="E6" s="18">
        <v>80360</v>
      </c>
      <c r="F6" s="19">
        <v>240000</v>
      </c>
      <c r="G6" s="2">
        <f>SUM(D6:F6)</f>
        <v>1415000</v>
      </c>
      <c r="H6" s="11"/>
    </row>
    <row r="7" spans="1:8" ht="17.8">
      <c r="A7" s="12">
        <v>2</v>
      </c>
      <c r="B7" s="20" t="s">
        <v>3</v>
      </c>
      <c r="C7" s="5">
        <v>34</v>
      </c>
      <c r="D7" s="21">
        <v>1590000</v>
      </c>
      <c r="E7" s="22">
        <v>110000</v>
      </c>
      <c r="F7" s="23">
        <v>0</v>
      </c>
      <c r="G7" s="3">
        <f aca="true" t="shared" si="0" ref="G7:G17">SUM(D7:F7)</f>
        <v>1700000</v>
      </c>
      <c r="H7" s="13"/>
    </row>
    <row r="8" spans="1:8" ht="17.8">
      <c r="A8" s="12">
        <v>3</v>
      </c>
      <c r="B8" s="20" t="s">
        <v>8</v>
      </c>
      <c r="C8" s="5">
        <v>59</v>
      </c>
      <c r="D8" s="21">
        <v>2768500</v>
      </c>
      <c r="E8" s="22">
        <v>181500</v>
      </c>
      <c r="F8" s="23" t="s">
        <v>24</v>
      </c>
      <c r="G8" s="3">
        <f t="shared" si="0"/>
        <v>2950000</v>
      </c>
      <c r="H8" s="13"/>
    </row>
    <row r="9" spans="1:8" ht="17.8">
      <c r="A9" s="12">
        <v>4</v>
      </c>
      <c r="B9" s="20" t="s">
        <v>16</v>
      </c>
      <c r="C9" s="5">
        <v>38</v>
      </c>
      <c r="D9" s="21">
        <v>1783950</v>
      </c>
      <c r="E9" s="22">
        <v>116050</v>
      </c>
      <c r="F9" s="23">
        <v>60000</v>
      </c>
      <c r="G9" s="3">
        <f t="shared" si="0"/>
        <v>1960000</v>
      </c>
      <c r="H9" s="13"/>
    </row>
    <row r="10" spans="1:8" ht="17.8">
      <c r="A10" s="12">
        <v>5</v>
      </c>
      <c r="B10" s="20" t="s">
        <v>20</v>
      </c>
      <c r="C10" s="5">
        <v>26</v>
      </c>
      <c r="D10" s="21">
        <v>1902000</v>
      </c>
      <c r="E10" s="22">
        <v>178000</v>
      </c>
      <c r="F10" s="23" t="s">
        <v>24</v>
      </c>
      <c r="G10" s="3">
        <f t="shared" si="0"/>
        <v>2080000</v>
      </c>
      <c r="H10" s="13"/>
    </row>
    <row r="11" spans="1:8" ht="17.8">
      <c r="A11" s="12">
        <v>6</v>
      </c>
      <c r="B11" s="20" t="s">
        <v>4</v>
      </c>
      <c r="C11" s="5">
        <v>35</v>
      </c>
      <c r="D11" s="21">
        <v>1636150</v>
      </c>
      <c r="E11" s="22">
        <v>113850</v>
      </c>
      <c r="F11" s="24">
        <v>700000</v>
      </c>
      <c r="G11" s="3">
        <f t="shared" si="0"/>
        <v>2450000</v>
      </c>
      <c r="H11" s="13"/>
    </row>
    <row r="12" spans="1:8" ht="17.8">
      <c r="A12" s="12">
        <v>7</v>
      </c>
      <c r="B12" s="20" t="s">
        <v>1</v>
      </c>
      <c r="C12" s="5">
        <v>30</v>
      </c>
      <c r="D12" s="21">
        <v>1689400</v>
      </c>
      <c r="E12" s="22">
        <v>110600</v>
      </c>
      <c r="F12" s="23" t="s">
        <v>24</v>
      </c>
      <c r="G12" s="3">
        <f t="shared" si="0"/>
        <v>1800000</v>
      </c>
      <c r="H12" s="13"/>
    </row>
    <row r="13" spans="1:8" ht="17.8">
      <c r="A13" s="12">
        <v>8</v>
      </c>
      <c r="B13" s="20" t="s">
        <v>19</v>
      </c>
      <c r="C13" s="5">
        <v>6</v>
      </c>
      <c r="D13" s="21">
        <v>268100</v>
      </c>
      <c r="E13" s="22">
        <v>31900</v>
      </c>
      <c r="F13" s="24">
        <v>234000</v>
      </c>
      <c r="G13" s="3">
        <f t="shared" si="0"/>
        <v>534000</v>
      </c>
      <c r="H13" s="13"/>
    </row>
    <row r="14" spans="1:8" ht="17.8">
      <c r="A14" s="12">
        <v>9</v>
      </c>
      <c r="B14" s="20" t="s">
        <v>9</v>
      </c>
      <c r="C14" s="5">
        <v>43</v>
      </c>
      <c r="D14" s="21">
        <v>2012500</v>
      </c>
      <c r="E14" s="22">
        <v>137500</v>
      </c>
      <c r="F14" s="23" t="s">
        <v>24</v>
      </c>
      <c r="G14" s="3">
        <f t="shared" si="0"/>
        <v>2150000</v>
      </c>
      <c r="H14" s="13"/>
    </row>
    <row r="15" spans="1:8" ht="17.8">
      <c r="A15" s="12">
        <v>10</v>
      </c>
      <c r="B15" s="20" t="s">
        <v>5</v>
      </c>
      <c r="C15" s="5">
        <v>31</v>
      </c>
      <c r="D15" s="21">
        <v>1433560</v>
      </c>
      <c r="E15" s="22">
        <v>103940</v>
      </c>
      <c r="F15" s="24">
        <v>1364000</v>
      </c>
      <c r="G15" s="3">
        <f t="shared" si="0"/>
        <v>2901500</v>
      </c>
      <c r="H15" s="13"/>
    </row>
    <row r="16" spans="1:8" ht="17.8">
      <c r="A16" s="12">
        <v>11</v>
      </c>
      <c r="B16" s="25" t="s">
        <v>7</v>
      </c>
      <c r="C16" s="5">
        <v>18</v>
      </c>
      <c r="D16" s="26">
        <v>719100</v>
      </c>
      <c r="E16" s="25">
        <v>50900</v>
      </c>
      <c r="F16" s="24">
        <v>256000</v>
      </c>
      <c r="G16" s="3">
        <f t="shared" si="0"/>
        <v>1026000</v>
      </c>
      <c r="H16" s="13"/>
    </row>
    <row r="17" spans="1:8" ht="17.8">
      <c r="A17" s="12">
        <v>12</v>
      </c>
      <c r="B17" s="25" t="s">
        <v>6</v>
      </c>
      <c r="C17" s="5">
        <v>36</v>
      </c>
      <c r="D17" s="21">
        <v>2015800</v>
      </c>
      <c r="E17" s="25">
        <v>144200</v>
      </c>
      <c r="F17" s="24">
        <v>2016000</v>
      </c>
      <c r="G17" s="3">
        <f t="shared" si="0"/>
        <v>4176000</v>
      </c>
      <c r="H17" s="13"/>
    </row>
    <row r="18" spans="1:10" ht="18.2">
      <c r="A18" s="55" t="s">
        <v>18</v>
      </c>
      <c r="B18" s="56"/>
      <c r="C18" s="14">
        <f>SUM(C6:C17)</f>
        <v>380</v>
      </c>
      <c r="D18" s="38">
        <f>SUM(D6:D17)</f>
        <v>18913700</v>
      </c>
      <c r="E18" s="39">
        <f>SUM(E6:E17)</f>
        <v>1358800</v>
      </c>
      <c r="F18" s="31">
        <f>SUM(F6:F17)</f>
        <v>4870000</v>
      </c>
      <c r="G18" s="31">
        <f>SUM(G6:G17)</f>
        <v>25142500</v>
      </c>
      <c r="H18" s="15"/>
      <c r="J18" s="6"/>
    </row>
  </sheetData>
  <mergeCells count="4">
    <mergeCell ref="A1:H3"/>
    <mergeCell ref="A4:D4"/>
    <mergeCell ref="E4:H4"/>
    <mergeCell ref="A18:B18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2022-09-19T01:56:29Z</dcterms:modified>
  <cp:category/>
  <cp:version/>
  <cp:contentType/>
  <cp:contentStatus/>
  <cp:revision>50</cp:revision>
</cp:coreProperties>
</file>